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LPTB00291IPC013 Betco WM20 v2 1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J4" i="1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"/>
</calcChain>
</file>

<file path=xl/sharedStrings.xml><?xml version="1.0" encoding="utf-8"?>
<sst xmlns="http://schemas.openxmlformats.org/spreadsheetml/2006/main" count="253" uniqueCount="142">
  <si>
    <t>VTVR48693</t>
  </si>
  <si>
    <t>INSERT</t>
  </si>
  <si>
    <t>M6 D.9</t>
  </si>
  <si>
    <t>10/2002</t>
  </si>
  <si>
    <t>MPVR48695</t>
  </si>
  <si>
    <t>PIN</t>
  </si>
  <si>
    <t>SHK.BK</t>
  </si>
  <si>
    <t>VTVT48694</t>
  </si>
  <si>
    <t>SCREW</t>
  </si>
  <si>
    <t>TCB TC 5  X12 UNI 9707 TZ</t>
  </si>
  <si>
    <t>VTVT37014</t>
  </si>
  <si>
    <t>LAFN05743</t>
  </si>
  <si>
    <t>VTRS00245</t>
  </si>
  <si>
    <t>WASHER             D.6 UNI 6592 INOX</t>
  </si>
  <si>
    <t>VTDD15518</t>
  </si>
  <si>
    <t>NUT</t>
  </si>
  <si>
    <t>M 6 INX</t>
  </si>
  <si>
    <t>VTVT00853</t>
  </si>
  <si>
    <t>TSPC+ 4-16 X PLAST.</t>
  </si>
  <si>
    <t>LAFN04068</t>
  </si>
  <si>
    <t>SPACER</t>
  </si>
  <si>
    <t>(OTTONE)</t>
  </si>
  <si>
    <t>VTRS00278</t>
  </si>
  <si>
    <t>VTRS13750</t>
  </si>
  <si>
    <t>WASHER             D. 5X14 INX</t>
  </si>
  <si>
    <t>LAFN03894</t>
  </si>
  <si>
    <t>BLOCK</t>
  </si>
  <si>
    <t>GRUPPO REGOLAZIONE</t>
  </si>
  <si>
    <t>VTVR00204</t>
  </si>
  <si>
    <t>BAR</t>
  </si>
  <si>
    <t>FILETTATA M.8 L=247MM</t>
  </si>
  <si>
    <t>LAFN04021</t>
  </si>
  <si>
    <t>12-8,5 L=70</t>
  </si>
  <si>
    <t>VTDD15521</t>
  </si>
  <si>
    <t>M 8 INX A2 UNI 5588</t>
  </si>
  <si>
    <t>VTVR35378</t>
  </si>
  <si>
    <t>HANDWHEEL         F  8MAX20 D.40</t>
  </si>
  <si>
    <t>RCGR00065</t>
  </si>
  <si>
    <t>TAP</t>
  </si>
  <si>
    <t>F/F 1/2"</t>
  </si>
  <si>
    <t>01/2005</t>
  </si>
  <si>
    <t>RCDS49622</t>
  </si>
  <si>
    <t>CONNECTOR         OCC 1/2 - 1/2M</t>
  </si>
  <si>
    <t>RCDS49623</t>
  </si>
  <si>
    <t>G 1/2 L=41.5</t>
  </si>
  <si>
    <t>GUVR00213</t>
  </si>
  <si>
    <t>WASHER             GOMMA</t>
  </si>
  <si>
    <t>FTAC00036</t>
  </si>
  <si>
    <t>FILTER</t>
  </si>
  <si>
    <t>IN RETE</t>
  </si>
  <si>
    <t>LAFN47895</t>
  </si>
  <si>
    <t>LEVER</t>
  </si>
  <si>
    <t>SHK-4</t>
  </si>
  <si>
    <t>VTRS13947</t>
  </si>
  <si>
    <t>WASHER             D. 8       INX UNI 6592</t>
  </si>
  <si>
    <t>VTRS00251</t>
  </si>
  <si>
    <t>WASHER</t>
  </si>
  <si>
    <t>4-16 INOX A2</t>
  </si>
  <si>
    <t>VTVT00834</t>
  </si>
  <si>
    <t>TC+ M.3-6</t>
  </si>
  <si>
    <t>MPVR49471</t>
  </si>
  <si>
    <t>SHK</t>
  </si>
  <si>
    <t>VTRS00239</t>
  </si>
  <si>
    <t>WASHER             D.6-18</t>
  </si>
  <si>
    <t>VTVT15143</t>
  </si>
  <si>
    <t>TE  6X16    UNI5739</t>
  </si>
  <si>
    <t>MPVR02884</t>
  </si>
  <si>
    <t>NYLON BIANCO</t>
  </si>
  <si>
    <t>LAFN05630</t>
  </si>
  <si>
    <t>VTRS13946</t>
  </si>
  <si>
    <t>WASHER             D. 8  X24 INX UNI 6593</t>
  </si>
  <si>
    <t>VTRS01080</t>
  </si>
  <si>
    <t>WASHER             D. 8 GRW</t>
  </si>
  <si>
    <t>VTVT15917</t>
  </si>
  <si>
    <t>02/2003</t>
  </si>
  <si>
    <t xml:space="preserve"> </t>
  </si>
  <si>
    <t>M6X 90 UNI 5739</t>
  </si>
  <si>
    <t xml:space="preserve">SUPPORT            </t>
  </si>
  <si>
    <t>WASHER D.8X32</t>
  </si>
  <si>
    <t xml:space="preserve">BRACKET            </t>
  </si>
  <si>
    <t>M8X50</t>
  </si>
  <si>
    <t>E86372</t>
  </si>
  <si>
    <t>E86574</t>
  </si>
  <si>
    <t>pin WS20/24</t>
  </si>
  <si>
    <t>E89473</t>
  </si>
  <si>
    <t>Screw</t>
  </si>
  <si>
    <t xml:space="preserve"> SUPPORT            </t>
  </si>
  <si>
    <t>E86427</t>
  </si>
  <si>
    <t>Washer for AS20</t>
  </si>
  <si>
    <t>E86875</t>
  </si>
  <si>
    <t>Self-Locking Nut</t>
  </si>
  <si>
    <t>E88122</t>
  </si>
  <si>
    <t>Screw Watchman 20</t>
  </si>
  <si>
    <t>E89010</t>
  </si>
  <si>
    <t>Bushing</t>
  </si>
  <si>
    <t xml:space="preserve"> WASHER D.8X32</t>
  </si>
  <si>
    <t>E86448</t>
  </si>
  <si>
    <t>AS20 Washer</t>
  </si>
  <si>
    <t>E89103</t>
  </si>
  <si>
    <t>Regulator</t>
  </si>
  <si>
    <t>E86319</t>
  </si>
  <si>
    <t>shaft WS20</t>
  </si>
  <si>
    <t>E89136</t>
  </si>
  <si>
    <t>Spacer WS20</t>
  </si>
  <si>
    <t>E86876</t>
  </si>
  <si>
    <t>Nut</t>
  </si>
  <si>
    <t>E89458</t>
  </si>
  <si>
    <t>Squeegee Knob</t>
  </si>
  <si>
    <t>E87936</t>
  </si>
  <si>
    <t>Solution Control Valve</t>
  </si>
  <si>
    <t>E87828</t>
  </si>
  <si>
    <t>Articul WS20/24</t>
  </si>
  <si>
    <t>E87814</t>
  </si>
  <si>
    <t>Screw WS24</t>
  </si>
  <si>
    <t>E87815</t>
  </si>
  <si>
    <t>Washer WS24</t>
  </si>
  <si>
    <t>E86369</t>
  </si>
  <si>
    <t>filter</t>
  </si>
  <si>
    <t>E89151</t>
  </si>
  <si>
    <t>Solution valve lever   (WS)</t>
  </si>
  <si>
    <t>E86879</t>
  </si>
  <si>
    <t>Washer</t>
  </si>
  <si>
    <t>E89118</t>
  </si>
  <si>
    <t>E89117</t>
  </si>
  <si>
    <t>E87897</t>
  </si>
  <si>
    <t>lever WS20/24 FS28/32</t>
  </si>
  <si>
    <t>E86704</t>
  </si>
  <si>
    <t>Washer D 6-18</t>
  </si>
  <si>
    <t>E86737</t>
  </si>
  <si>
    <t>E86567</t>
  </si>
  <si>
    <t>spacer</t>
  </si>
  <si>
    <t>E86878</t>
  </si>
  <si>
    <t>E89119</t>
  </si>
  <si>
    <t>SCREW M8X50</t>
  </si>
  <si>
    <t>ITEM</t>
  </si>
  <si>
    <t>FROM</t>
  </si>
  <si>
    <t>SKU</t>
  </si>
  <si>
    <t>DESCRIPTION</t>
  </si>
  <si>
    <t>QTY</t>
  </si>
  <si>
    <t>SCREW M6X 90</t>
  </si>
  <si>
    <t>Insert</t>
  </si>
  <si>
    <t>Solution Delivery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</si>
</sst>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Protection="1">
      <protection locked="0"/>
    </xf>
    <xf numFmtId="3" fontId="2" fillId="0" borderId="0" xfId="0" applyNumberFormat="1" applyFont="1" applyProtection="1">
      <protection locked="0"/>
    </xf>
    <xf numFmtId="0" fontId="1" fillId="0" borderId="0" xfId="0" applyNumberFormat="1" applyFont="1" applyProtection="1">
      <protection locked="0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3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center"/>
    </xf>
    <xf numFmtId="0" fontId="8" fillId="0" borderId="0" xfId="0" applyFont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7" xfId="0" applyBorder="1"/>
    <xf numFmtId="0" fontId="4" fillId="0" borderId="6" xfId="0" applyFont="1" applyBorder="1"/>
    <xf numFmtId="0" fontId="4" fillId="0" borderId="0" xfId="0" applyFont="1" applyBorder="1"/>
    <xf numFmtId="0" fontId="4" fillId="0" borderId="7" xfId="0" applyFont="1" applyBorder="1"/>
    <xf numFmtId="0" fontId="6" fillId="0" borderId="6" xfId="0" applyFont="1" applyBorder="1"/>
    <xf numFmtId="0" fontId="6" fillId="0" borderId="0" xfId="0" applyFont="1" applyBorder="1"/>
    <xf numFmtId="0" fontId="6" fillId="0" borderId="7" xfId="0" applyFont="1" applyBorder="1"/>
    <xf numFmtId="0" fontId="8" fillId="0" borderId="6" xfId="0" applyFont="1" applyBorder="1"/>
    <xf numFmtId="0" fontId="8" fillId="0" borderId="0" xfId="0" applyFont="1" applyBorder="1"/>
    <xf numFmtId="0" fontId="8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9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2</xdr:row>
      <xdr:rowOff>66676</xdr:rowOff>
    </xdr:from>
    <xdr:to>
      <xdr:col>8</xdr:col>
      <xdr:colOff>523876</xdr:colOff>
      <xdr:row>32</xdr:row>
      <xdr:rowOff>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6" y="371476"/>
          <a:ext cx="5600700" cy="39624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E8952500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37"/>
  <sheetViews>
    <sheetView workbookViewId="0">
      <selection sqref="A1:K36"/>
    </sheetView>
  </sheetViews>
  <sheetFormatPr defaultRowHeight="12.75"/>
  <cols>
    <col min="2" max="2" width="10.42578125" customWidth="1"/>
    <col min="3" max="3" width="11.140625" customWidth="1"/>
    <col min="4" max="4" width="8.140625" customWidth="1"/>
    <col min="5" max="5" width="1.5703125" customWidth="1"/>
    <col min="6" max="6" width="21.28515625" customWidth="1"/>
    <col min="7" max="8" width="8.140625" customWidth="1"/>
    <col min="9" max="9" width="11.7109375" customWidth="1"/>
    <col min="10" max="10" width="28.28515625" customWidth="1"/>
  </cols>
  <sheetData>
    <row r="3" spans="2:11">
      <c r="B3" s="3">
        <v>1</v>
      </c>
      <c r="C3" s="1" t="s">
        <v>0</v>
      </c>
      <c r="D3" s="1" t="s">
        <v>1</v>
      </c>
      <c r="E3" s="1" t="s">
        <v>75</v>
      </c>
      <c r="F3" s="1" t="s">
        <v>2</v>
      </c>
      <c r="G3" s="2">
        <v>200</v>
      </c>
      <c r="H3" s="1" t="s">
        <v>3</v>
      </c>
      <c r="I3" s="4" t="e">
        <f>IF(ISNA(VLOOKUP(C3,'[1]Parts List Query'!$G$2:'[1]Parts List Query'!$J$17536,4,FALSE))=TRUE,(C3),(LEFT(VLOOKUP(C3,[1]!Table_Query_from_BetcoViews[[AlternateID]:[MainSKU]],4,FALSE),6)))</f>
        <v>#REF!</v>
      </c>
      <c r="J3" s="4" t="str">
        <f>IFERROR(VLOOKUP(TRIM(C3),[1]!Table_Query_from_BetcoViews[[AlternateID]:[ItemDescr2]],5,FALSE),(CONCATENATE(D3,E3,F3)))</f>
        <v>insert</v>
      </c>
      <c r="K3">
        <f t="shared" ref="K3:K35" si="0">G3*0.01</f>
        <v>2</v>
      </c>
    </row>
    <row r="4" spans="2:11">
      <c r="B4" s="3">
        <v>2</v>
      </c>
      <c r="C4" s="1" t="s">
        <v>4</v>
      </c>
      <c r="D4" s="1" t="s">
        <v>5</v>
      </c>
      <c r="E4" s="1" t="s">
        <v>75</v>
      </c>
      <c r="F4" s="1" t="s">
        <v>6</v>
      </c>
      <c r="G4" s="2">
        <v>200</v>
      </c>
      <c r="H4" s="1" t="s">
        <v>3</v>
      </c>
      <c r="I4" s="4" t="e">
        <f>IF(ISNA(VLOOKUP(C4,'[1]Parts List Query'!$G$2:'[1]Parts List Query'!$J$17536,4,FALSE))=TRUE,(C4),(LEFT(VLOOKUP(C4,[1]!Table_Query_from_BetcoViews[[AlternateID]:[MainSKU]],4,FALSE),6)))</f>
        <v>#REF!</v>
      </c>
      <c r="J4" s="4" t="str">
        <f>IFERROR(VLOOKUP(TRIM(C4),[1]!Table_Query_from_BetcoViews[[AlternateID]:[ItemDescr2]],5,FALSE),(CONCATENATE(D4,E4,F4)))</f>
        <v>pin WS20/24</v>
      </c>
      <c r="K4">
        <f t="shared" si="0"/>
        <v>2</v>
      </c>
    </row>
    <row r="5" spans="2:11">
      <c r="B5" s="3">
        <v>3</v>
      </c>
      <c r="C5" s="1" t="s">
        <v>7</v>
      </c>
      <c r="D5" s="1" t="s">
        <v>8</v>
      </c>
      <c r="E5" s="1" t="s">
        <v>75</v>
      </c>
      <c r="F5" s="1" t="s">
        <v>9</v>
      </c>
      <c r="G5" s="2">
        <v>500</v>
      </c>
      <c r="H5" s="1" t="s">
        <v>3</v>
      </c>
      <c r="I5" s="4" t="e">
        <f>IF(ISNA(VLOOKUP(C5,'[1]Parts List Query'!$G$2:'[1]Parts List Query'!$J$17536,4,FALSE))=TRUE,(C5),(LEFT(VLOOKUP(C5,[1]!Table_Query_from_BetcoViews[[AlternateID]:[MainSKU]],4,FALSE),6)))</f>
        <v>#REF!</v>
      </c>
      <c r="J5" s="4" t="str">
        <f>IFERROR(VLOOKUP(TRIM(C5),[1]!Table_Query_from_BetcoViews[[AlternateID]:[ItemDescr2]],5,FALSE),(CONCATENATE(D5,E5,F5)))</f>
        <v>Screw</v>
      </c>
      <c r="K5">
        <f t="shared" si="0"/>
        <v>5</v>
      </c>
    </row>
    <row r="6" spans="2:11">
      <c r="B6" s="3">
        <v>4</v>
      </c>
      <c r="C6" s="1" t="s">
        <v>10</v>
      </c>
      <c r="D6" s="1" t="s">
        <v>8</v>
      </c>
      <c r="E6" s="1" t="s">
        <v>75</v>
      </c>
      <c r="F6" s="1" t="s">
        <v>76</v>
      </c>
      <c r="G6" s="2">
        <v>100</v>
      </c>
      <c r="H6" s="1" t="s">
        <v>3</v>
      </c>
      <c r="I6" s="4" t="e">
        <f>IF(ISNA(VLOOKUP(C6,'[1]Parts List Query'!$G$2:'[1]Parts List Query'!$J$17536,4,FALSE))=TRUE,(C6),(LEFT(VLOOKUP(C6,[1]!Table_Query_from_BetcoViews[[AlternateID]:[MainSKU]],4,FALSE),6)))</f>
        <v>#REF!</v>
      </c>
      <c r="J6" s="4" t="str">
        <f>IFERROR(VLOOKUP(TRIM(C6),[1]!Table_Query_from_BetcoViews[[AlternateID]:[ItemDescr2]],5,FALSE),(CONCATENATE(D6,E6,F6)))</f>
        <v>SCREW M6X 90 UNI 5739</v>
      </c>
      <c r="K6">
        <f t="shared" si="0"/>
        <v>1</v>
      </c>
    </row>
    <row r="7" spans="2:11">
      <c r="B7" s="3">
        <v>5</v>
      </c>
      <c r="C7" s="1" t="s">
        <v>11</v>
      </c>
      <c r="E7" s="1" t="s">
        <v>75</v>
      </c>
      <c r="F7" s="1" t="s">
        <v>77</v>
      </c>
      <c r="G7" s="2">
        <v>100</v>
      </c>
      <c r="H7" s="1" t="s">
        <v>3</v>
      </c>
      <c r="I7" s="4" t="e">
        <f>IF(ISNA(VLOOKUP(C7,'[1]Parts List Query'!$G$2:'[1]Parts List Query'!$J$17536,4,FALSE))=TRUE,(C7),(LEFT(VLOOKUP(C7,[1]!Table_Query_from_BetcoViews[[AlternateID]:[MainSKU]],4,FALSE),6)))</f>
        <v>#REF!</v>
      </c>
      <c r="J7" s="4" t="str">
        <f>IFERROR(VLOOKUP(TRIM(C7),[1]!Table_Query_from_BetcoViews[[AlternateID]:[ItemDescr2]],5,FALSE),(CONCATENATE(D7,E7,F7)))</f>
        <v xml:space="preserve"> SUPPORT            </v>
      </c>
      <c r="K7">
        <f t="shared" si="0"/>
        <v>1</v>
      </c>
    </row>
    <row r="8" spans="2:11">
      <c r="B8" s="3">
        <v>6</v>
      </c>
      <c r="C8" s="1" t="s">
        <v>12</v>
      </c>
      <c r="E8" s="1" t="s">
        <v>75</v>
      </c>
      <c r="F8" s="1" t="s">
        <v>13</v>
      </c>
      <c r="G8" s="2">
        <v>200</v>
      </c>
      <c r="H8" s="1" t="s">
        <v>3</v>
      </c>
      <c r="I8" s="4" t="e">
        <f>IF(ISNA(VLOOKUP(C8,'[1]Parts List Query'!$G$2:'[1]Parts List Query'!$J$17536,4,FALSE))=TRUE,(C8),(LEFT(VLOOKUP(C8,[1]!Table_Query_from_BetcoViews[[AlternateID]:[MainSKU]],4,FALSE),6)))</f>
        <v>#REF!</v>
      </c>
      <c r="J8" s="4" t="str">
        <f>IFERROR(VLOOKUP(TRIM(C8),[1]!Table_Query_from_BetcoViews[[AlternateID]:[ItemDescr2]],5,FALSE),(CONCATENATE(D8,E8,F8)))</f>
        <v>Washer for AS20</v>
      </c>
      <c r="K8">
        <f t="shared" si="0"/>
        <v>2</v>
      </c>
    </row>
    <row r="9" spans="2:11">
      <c r="B9" s="3">
        <v>7</v>
      </c>
      <c r="C9" s="1" t="s">
        <v>14</v>
      </c>
      <c r="D9" s="1" t="s">
        <v>15</v>
      </c>
      <c r="E9" s="1" t="s">
        <v>75</v>
      </c>
      <c r="F9" s="1" t="s">
        <v>16</v>
      </c>
      <c r="G9" s="2">
        <v>300</v>
      </c>
      <c r="H9" s="1" t="s">
        <v>3</v>
      </c>
      <c r="I9" s="4" t="e">
        <f>IF(ISNA(VLOOKUP(C9,'[1]Parts List Query'!$G$2:'[1]Parts List Query'!$J$17536,4,FALSE))=TRUE,(C9),(LEFT(VLOOKUP(C9,[1]!Table_Query_from_BetcoViews[[AlternateID]:[MainSKU]],4,FALSE),6)))</f>
        <v>#REF!</v>
      </c>
      <c r="J9" s="4" t="str">
        <f>IFERROR(VLOOKUP(TRIM(C9),[1]!Table_Query_from_BetcoViews[[AlternateID]:[ItemDescr2]],5,FALSE),(CONCATENATE(D9,E9,F9)))</f>
        <v>Self-Locking Nut</v>
      </c>
      <c r="K9">
        <f t="shared" si="0"/>
        <v>3</v>
      </c>
    </row>
    <row r="10" spans="2:11">
      <c r="B10" s="3">
        <v>8</v>
      </c>
      <c r="C10" s="1" t="s">
        <v>17</v>
      </c>
      <c r="D10" s="1" t="s">
        <v>8</v>
      </c>
      <c r="E10" s="1" t="s">
        <v>75</v>
      </c>
      <c r="F10" s="1" t="s">
        <v>18</v>
      </c>
      <c r="G10" s="2">
        <v>100</v>
      </c>
      <c r="H10" s="1" t="s">
        <v>3</v>
      </c>
      <c r="I10" s="4" t="e">
        <f>IF(ISNA(VLOOKUP(C10,'[1]Parts List Query'!$G$2:'[1]Parts List Query'!$J$17536,4,FALSE))=TRUE,(C10),(LEFT(VLOOKUP(C10,[1]!Table_Query_from_BetcoViews[[AlternateID]:[MainSKU]],4,FALSE),6)))</f>
        <v>#REF!</v>
      </c>
      <c r="J10" s="4" t="str">
        <f>IFERROR(VLOOKUP(TRIM(C10),[1]!Table_Query_from_BetcoViews[[AlternateID]:[ItemDescr2]],5,FALSE),(CONCATENATE(D10,E10,F10)))</f>
        <v>Screw Watchman 20</v>
      </c>
      <c r="K10">
        <f t="shared" si="0"/>
        <v>1</v>
      </c>
    </row>
    <row r="11" spans="2:11">
      <c r="B11" s="3">
        <v>9</v>
      </c>
      <c r="C11" s="1" t="s">
        <v>19</v>
      </c>
      <c r="D11" s="1" t="s">
        <v>20</v>
      </c>
      <c r="E11" s="1" t="s">
        <v>75</v>
      </c>
      <c r="F11" s="1" t="s">
        <v>21</v>
      </c>
      <c r="G11" s="2">
        <v>100</v>
      </c>
      <c r="H11" s="1" t="s">
        <v>3</v>
      </c>
      <c r="I11" s="4" t="e">
        <f>IF(ISNA(VLOOKUP(C11,'[1]Parts List Query'!$G$2:'[1]Parts List Query'!$J$17536,4,FALSE))=TRUE,(C11),(LEFT(VLOOKUP(C11,[1]!Table_Query_from_BetcoViews[[AlternateID]:[MainSKU]],4,FALSE),6)))</f>
        <v>#REF!</v>
      </c>
      <c r="J11" s="4" t="str">
        <f>IFERROR(VLOOKUP(TRIM(C11),[1]!Table_Query_from_BetcoViews[[AlternateID]:[ItemDescr2]],5,FALSE),(CONCATENATE(D11,E11,F11)))</f>
        <v>Bushing</v>
      </c>
      <c r="K11">
        <f t="shared" si="0"/>
        <v>1</v>
      </c>
    </row>
    <row r="12" spans="2:11">
      <c r="B12" s="3">
        <v>10</v>
      </c>
      <c r="C12" s="1" t="s">
        <v>22</v>
      </c>
      <c r="E12" s="1" t="s">
        <v>75</v>
      </c>
      <c r="F12" s="1" t="s">
        <v>78</v>
      </c>
      <c r="G12" s="2">
        <v>100</v>
      </c>
      <c r="I12" s="4" t="e">
        <f>IF(ISNA(VLOOKUP(C12,'[1]Parts List Query'!$G$2:'[1]Parts List Query'!$J$17536,4,FALSE))=TRUE,(C12),(LEFT(VLOOKUP(C12,[1]!Table_Query_from_BetcoViews[[AlternateID]:[MainSKU]],4,FALSE),6)))</f>
        <v>#REF!</v>
      </c>
      <c r="J12" s="4" t="str">
        <f>IFERROR(VLOOKUP(TRIM(C12),[1]!Table_Query_from_BetcoViews[[AlternateID]:[ItemDescr2]],5,FALSE),(CONCATENATE(D12,E12,F12)))</f>
        <v xml:space="preserve"> WASHER D.8X32</v>
      </c>
      <c r="K12">
        <f t="shared" si="0"/>
        <v>1</v>
      </c>
    </row>
    <row r="13" spans="2:11">
      <c r="B13" s="3">
        <v>11</v>
      </c>
      <c r="C13" s="1" t="s">
        <v>23</v>
      </c>
      <c r="E13" s="1" t="s">
        <v>75</v>
      </c>
      <c r="F13" s="1" t="s">
        <v>24</v>
      </c>
      <c r="G13" s="2">
        <v>100</v>
      </c>
      <c r="H13" s="1" t="s">
        <v>3</v>
      </c>
      <c r="I13" s="4" t="e">
        <f>IF(ISNA(VLOOKUP(C13,'[1]Parts List Query'!$G$2:'[1]Parts List Query'!$J$17536,4,FALSE))=TRUE,(C13),(LEFT(VLOOKUP(C13,[1]!Table_Query_from_BetcoViews[[AlternateID]:[MainSKU]],4,FALSE),6)))</f>
        <v>#REF!</v>
      </c>
      <c r="J13" s="4" t="str">
        <f>IFERROR(VLOOKUP(TRIM(C13),[1]!Table_Query_from_BetcoViews[[AlternateID]:[ItemDescr2]],5,FALSE),(CONCATENATE(D13,E13,F13)))</f>
        <v>AS20 Washer</v>
      </c>
      <c r="K13">
        <f t="shared" si="0"/>
        <v>1</v>
      </c>
    </row>
    <row r="14" spans="2:11">
      <c r="B14" s="3">
        <v>12</v>
      </c>
      <c r="C14" s="1" t="s">
        <v>25</v>
      </c>
      <c r="D14" s="1" t="s">
        <v>26</v>
      </c>
      <c r="E14" s="1" t="s">
        <v>75</v>
      </c>
      <c r="F14" s="1" t="s">
        <v>27</v>
      </c>
      <c r="G14" s="2">
        <v>100</v>
      </c>
      <c r="H14" s="1" t="s">
        <v>3</v>
      </c>
      <c r="I14" s="4" t="e">
        <f>IF(ISNA(VLOOKUP(C14,'[1]Parts List Query'!$G$2:'[1]Parts List Query'!$J$17536,4,FALSE))=TRUE,(C14),(LEFT(VLOOKUP(C14,[1]!Table_Query_from_BetcoViews[[AlternateID]:[MainSKU]],4,FALSE),6)))</f>
        <v>#REF!</v>
      </c>
      <c r="J14" s="4" t="str">
        <f>IFERROR(VLOOKUP(TRIM(C14),[1]!Table_Query_from_BetcoViews[[AlternateID]:[ItemDescr2]],5,FALSE),(CONCATENATE(D14,E14,F14)))</f>
        <v>Regulator</v>
      </c>
      <c r="K14">
        <f t="shared" si="0"/>
        <v>1</v>
      </c>
    </row>
    <row r="15" spans="2:11">
      <c r="B15" s="3">
        <v>13</v>
      </c>
      <c r="C15" s="1" t="s">
        <v>28</v>
      </c>
      <c r="D15" s="1" t="s">
        <v>29</v>
      </c>
      <c r="E15" s="1" t="s">
        <v>75</v>
      </c>
      <c r="F15" s="1" t="s">
        <v>30</v>
      </c>
      <c r="G15" s="2">
        <v>100</v>
      </c>
      <c r="H15" s="1" t="s">
        <v>3</v>
      </c>
      <c r="I15" s="4" t="e">
        <f>IF(ISNA(VLOOKUP(C15,'[1]Parts List Query'!$G$2:'[1]Parts List Query'!$J$17536,4,FALSE))=TRUE,(C15),(LEFT(VLOOKUP(C15,[1]!Table_Query_from_BetcoViews[[AlternateID]:[MainSKU]],4,FALSE),6)))</f>
        <v>#REF!</v>
      </c>
      <c r="J15" s="4" t="str">
        <f>IFERROR(VLOOKUP(TRIM(C15),[1]!Table_Query_from_BetcoViews[[AlternateID]:[ItemDescr2]],5,FALSE),(CONCATENATE(D15,E15,F15)))</f>
        <v>shaft WS20</v>
      </c>
      <c r="K15">
        <f t="shared" si="0"/>
        <v>1</v>
      </c>
    </row>
    <row r="16" spans="2:11">
      <c r="B16" s="3">
        <v>14</v>
      </c>
      <c r="C16" s="1" t="s">
        <v>31</v>
      </c>
      <c r="D16" s="1" t="s">
        <v>20</v>
      </c>
      <c r="E16" s="1" t="s">
        <v>75</v>
      </c>
      <c r="F16" s="1" t="s">
        <v>32</v>
      </c>
      <c r="G16" s="2">
        <v>100</v>
      </c>
      <c r="H16" s="1" t="s">
        <v>3</v>
      </c>
      <c r="I16" s="4" t="e">
        <f>IF(ISNA(VLOOKUP(C16,'[1]Parts List Query'!$G$2:'[1]Parts List Query'!$J$17536,4,FALSE))=TRUE,(C16),(LEFT(VLOOKUP(C16,[1]!Table_Query_from_BetcoViews[[AlternateID]:[MainSKU]],4,FALSE),6)))</f>
        <v>#REF!</v>
      </c>
      <c r="J16" s="4" t="str">
        <f>IFERROR(VLOOKUP(TRIM(C16),[1]!Table_Query_from_BetcoViews[[AlternateID]:[ItemDescr2]],5,FALSE),(CONCATENATE(D16,E16,F16)))</f>
        <v>Spacer WS20</v>
      </c>
      <c r="K16">
        <f t="shared" si="0"/>
        <v>1</v>
      </c>
    </row>
    <row r="17" spans="2:11">
      <c r="B17" s="3">
        <v>15</v>
      </c>
      <c r="C17" s="1" t="s">
        <v>33</v>
      </c>
      <c r="D17" s="1" t="s">
        <v>15</v>
      </c>
      <c r="E17" s="1" t="s">
        <v>75</v>
      </c>
      <c r="F17" s="1" t="s">
        <v>34</v>
      </c>
      <c r="G17" s="2">
        <v>100</v>
      </c>
      <c r="H17" s="1" t="s">
        <v>3</v>
      </c>
      <c r="I17" s="4" t="e">
        <f>IF(ISNA(VLOOKUP(C17,'[1]Parts List Query'!$G$2:'[1]Parts List Query'!$J$17536,4,FALSE))=TRUE,(C17),(LEFT(VLOOKUP(C17,[1]!Table_Query_from_BetcoViews[[AlternateID]:[MainSKU]],4,FALSE),6)))</f>
        <v>#REF!</v>
      </c>
      <c r="J17" s="4" t="str">
        <f>IFERROR(VLOOKUP(TRIM(C17),[1]!Table_Query_from_BetcoViews[[AlternateID]:[ItemDescr2]],5,FALSE),(CONCATENATE(D17,E17,F17)))</f>
        <v>Nut</v>
      </c>
      <c r="K17">
        <f t="shared" si="0"/>
        <v>1</v>
      </c>
    </row>
    <row r="18" spans="2:11">
      <c r="B18" s="3">
        <v>16</v>
      </c>
      <c r="C18" s="1" t="s">
        <v>35</v>
      </c>
      <c r="E18" s="1" t="s">
        <v>75</v>
      </c>
      <c r="F18" s="1" t="s">
        <v>36</v>
      </c>
      <c r="G18" s="2">
        <v>100</v>
      </c>
      <c r="H18" s="1" t="s">
        <v>3</v>
      </c>
      <c r="I18" s="4" t="e">
        <f>IF(ISNA(VLOOKUP(C18,'[1]Parts List Query'!$G$2:'[1]Parts List Query'!$J$17536,4,FALSE))=TRUE,(C18),(LEFT(VLOOKUP(C18,[1]!Table_Query_from_BetcoViews[[AlternateID]:[MainSKU]],4,FALSE),6)))</f>
        <v>#REF!</v>
      </c>
      <c r="J18" s="4" t="str">
        <f>IFERROR(VLOOKUP(TRIM(C18),[1]!Table_Query_from_BetcoViews[[AlternateID]:[ItemDescr2]],5,FALSE),(CONCATENATE(D18,E18,F18)))</f>
        <v>Squeegee Knob</v>
      </c>
      <c r="K18">
        <f t="shared" si="0"/>
        <v>1</v>
      </c>
    </row>
    <row r="19" spans="2:11">
      <c r="B19" s="3">
        <v>20</v>
      </c>
      <c r="C19" s="1" t="s">
        <v>37</v>
      </c>
      <c r="D19" s="1" t="s">
        <v>38</v>
      </c>
      <c r="E19" s="1" t="s">
        <v>75</v>
      </c>
      <c r="F19" s="1" t="s">
        <v>39</v>
      </c>
      <c r="G19" s="2">
        <v>100</v>
      </c>
      <c r="H19" s="1" t="s">
        <v>40</v>
      </c>
      <c r="I19" s="4" t="e">
        <f>IF(ISNA(VLOOKUP(C19,'[1]Parts List Query'!$G$2:'[1]Parts List Query'!$J$17536,4,FALSE))=TRUE,(C19),(LEFT(VLOOKUP(C19,[1]!Table_Query_from_BetcoViews[[AlternateID]:[MainSKU]],4,FALSE),6)))</f>
        <v>#REF!</v>
      </c>
      <c r="J19" s="4" t="str">
        <f>IFERROR(VLOOKUP(TRIM(C19),[1]!Table_Query_from_BetcoViews[[AlternateID]:[ItemDescr2]],5,FALSE),(CONCATENATE(D19,E19,F19)))</f>
        <v>Solution Control Valve</v>
      </c>
      <c r="K19">
        <f t="shared" si="0"/>
        <v>1</v>
      </c>
    </row>
    <row r="20" spans="2:11">
      <c r="B20" s="3">
        <v>21</v>
      </c>
      <c r="C20" s="1" t="s">
        <v>41</v>
      </c>
      <c r="E20" s="1" t="s">
        <v>75</v>
      </c>
      <c r="F20" s="1" t="s">
        <v>42</v>
      </c>
      <c r="G20" s="2">
        <v>100</v>
      </c>
      <c r="H20" s="1" t="s">
        <v>40</v>
      </c>
      <c r="I20" s="4" t="e">
        <f>IF(ISNA(VLOOKUP(C20,'[1]Parts List Query'!$G$2:'[1]Parts List Query'!$J$17536,4,FALSE))=TRUE,(C20),(LEFT(VLOOKUP(C20,[1]!Table_Query_from_BetcoViews[[AlternateID]:[MainSKU]],4,FALSE),6)))</f>
        <v>#REF!</v>
      </c>
      <c r="J20" s="4" t="str">
        <f>IFERROR(VLOOKUP(TRIM(C20),[1]!Table_Query_from_BetcoViews[[AlternateID]:[ItemDescr2]],5,FALSE),(CONCATENATE(D20,E20,F20)))</f>
        <v>Articul WS20/24</v>
      </c>
      <c r="K20">
        <f t="shared" si="0"/>
        <v>1</v>
      </c>
    </row>
    <row r="21" spans="2:11">
      <c r="B21" s="3">
        <v>22</v>
      </c>
      <c r="C21" s="1" t="s">
        <v>43</v>
      </c>
      <c r="D21" s="1" t="s">
        <v>8</v>
      </c>
      <c r="E21" s="1" t="s">
        <v>75</v>
      </c>
      <c r="F21" s="1" t="s">
        <v>44</v>
      </c>
      <c r="G21" s="2">
        <v>100</v>
      </c>
      <c r="H21" s="1" t="s">
        <v>3</v>
      </c>
      <c r="I21" s="4" t="e">
        <f>IF(ISNA(VLOOKUP(C21,'[1]Parts List Query'!$G$2:'[1]Parts List Query'!$J$17536,4,FALSE))=TRUE,(C21),(LEFT(VLOOKUP(C21,[1]!Table_Query_from_BetcoViews[[AlternateID]:[MainSKU]],4,FALSE),6)))</f>
        <v>#REF!</v>
      </c>
      <c r="J21" s="4" t="str">
        <f>IFERROR(VLOOKUP(TRIM(C21),[1]!Table_Query_from_BetcoViews[[AlternateID]:[ItemDescr2]],5,FALSE),(CONCATENATE(D21,E21,F21)))</f>
        <v>Screw WS24</v>
      </c>
      <c r="K21">
        <f t="shared" si="0"/>
        <v>1</v>
      </c>
    </row>
    <row r="22" spans="2:11">
      <c r="B22" s="3">
        <v>23</v>
      </c>
      <c r="C22" s="1" t="s">
        <v>45</v>
      </c>
      <c r="E22" s="1" t="s">
        <v>75</v>
      </c>
      <c r="F22" s="1" t="s">
        <v>46</v>
      </c>
      <c r="G22" s="2">
        <v>200</v>
      </c>
      <c r="H22" s="1" t="s">
        <v>3</v>
      </c>
      <c r="I22" s="4" t="e">
        <f>IF(ISNA(VLOOKUP(C22,'[1]Parts List Query'!$G$2:'[1]Parts List Query'!$J$17536,4,FALSE))=TRUE,(C22),(LEFT(VLOOKUP(C22,[1]!Table_Query_from_BetcoViews[[AlternateID]:[MainSKU]],4,FALSE),6)))</f>
        <v>#REF!</v>
      </c>
      <c r="J22" s="4" t="str">
        <f>IFERROR(VLOOKUP(TRIM(C22),[1]!Table_Query_from_BetcoViews[[AlternateID]:[ItemDescr2]],5,FALSE),(CONCATENATE(D22,E22,F22)))</f>
        <v>Washer WS24</v>
      </c>
      <c r="K22">
        <f t="shared" si="0"/>
        <v>2</v>
      </c>
    </row>
    <row r="23" spans="2:11">
      <c r="B23" s="3">
        <v>24</v>
      </c>
      <c r="C23" s="1" t="s">
        <v>47</v>
      </c>
      <c r="D23" s="1" t="s">
        <v>48</v>
      </c>
      <c r="E23" s="1" t="s">
        <v>75</v>
      </c>
      <c r="F23" s="1" t="s">
        <v>49</v>
      </c>
      <c r="G23" s="2">
        <v>100</v>
      </c>
      <c r="H23" s="1" t="s">
        <v>3</v>
      </c>
      <c r="I23" s="4" t="e">
        <f>IF(ISNA(VLOOKUP(C23,'[1]Parts List Query'!$G$2:'[1]Parts List Query'!$J$17536,4,FALSE))=TRUE,(C23),(LEFT(VLOOKUP(C23,[1]!Table_Query_from_BetcoViews[[AlternateID]:[MainSKU]],4,FALSE),6)))</f>
        <v>#REF!</v>
      </c>
      <c r="J23" s="4" t="str">
        <f>IFERROR(VLOOKUP(TRIM(C23),[1]!Table_Query_from_BetcoViews[[AlternateID]:[ItemDescr2]],5,FALSE),(CONCATENATE(D23,E23,F23)))</f>
        <v>filter</v>
      </c>
      <c r="K23">
        <f t="shared" si="0"/>
        <v>1</v>
      </c>
    </row>
    <row r="24" spans="2:11">
      <c r="B24" s="3">
        <v>25</v>
      </c>
      <c r="C24" s="1" t="s">
        <v>50</v>
      </c>
      <c r="D24" s="1" t="s">
        <v>51</v>
      </c>
      <c r="E24" s="1" t="s">
        <v>75</v>
      </c>
      <c r="F24" s="1" t="s">
        <v>52</v>
      </c>
      <c r="G24" s="2">
        <v>100</v>
      </c>
      <c r="H24" s="1" t="s">
        <v>40</v>
      </c>
      <c r="I24" s="4" t="e">
        <f>IF(ISNA(VLOOKUP(C24,'[1]Parts List Query'!$G$2:'[1]Parts List Query'!$J$17536,4,FALSE))=TRUE,(C24),(LEFT(VLOOKUP(C24,[1]!Table_Query_from_BetcoViews[[AlternateID]:[MainSKU]],4,FALSE),6)))</f>
        <v>#REF!</v>
      </c>
      <c r="J24" s="4" t="str">
        <f>IFERROR(VLOOKUP(TRIM(C24),[1]!Table_Query_from_BetcoViews[[AlternateID]:[ItemDescr2]],5,FALSE),(CONCATENATE(D24,E24,F24)))</f>
        <v>Solution valve lever   (WS)</v>
      </c>
      <c r="K24">
        <f t="shared" si="0"/>
        <v>1</v>
      </c>
    </row>
    <row r="25" spans="2:11">
      <c r="B25" s="3">
        <v>26</v>
      </c>
      <c r="C25" s="1" t="s">
        <v>53</v>
      </c>
      <c r="E25" s="1" t="s">
        <v>75</v>
      </c>
      <c r="F25" s="1" t="s">
        <v>54</v>
      </c>
      <c r="G25" s="2">
        <v>200</v>
      </c>
      <c r="H25" s="1" t="s">
        <v>40</v>
      </c>
      <c r="I25" s="4" t="e">
        <f>IF(ISNA(VLOOKUP(C25,'[1]Parts List Query'!$G$2:'[1]Parts List Query'!$J$17536,4,FALSE))=TRUE,(C25),(LEFT(VLOOKUP(C25,[1]!Table_Query_from_BetcoViews[[AlternateID]:[MainSKU]],4,FALSE),6)))</f>
        <v>#REF!</v>
      </c>
      <c r="J25" s="4" t="str">
        <f>IFERROR(VLOOKUP(TRIM(C25),[1]!Table_Query_from_BetcoViews[[AlternateID]:[ItemDescr2]],5,FALSE),(CONCATENATE(D25,E25,F25)))</f>
        <v>Washer</v>
      </c>
      <c r="K25">
        <f t="shared" si="0"/>
        <v>2</v>
      </c>
    </row>
    <row r="26" spans="2:11">
      <c r="B26" s="3">
        <v>27</v>
      </c>
      <c r="C26" s="1" t="s">
        <v>55</v>
      </c>
      <c r="D26" s="1" t="s">
        <v>56</v>
      </c>
      <c r="E26" s="1" t="s">
        <v>75</v>
      </c>
      <c r="F26" s="1" t="s">
        <v>57</v>
      </c>
      <c r="G26" s="2">
        <v>100</v>
      </c>
      <c r="H26" s="1" t="s">
        <v>40</v>
      </c>
      <c r="I26" s="4" t="e">
        <f>IF(ISNA(VLOOKUP(C26,'[1]Parts List Query'!$G$2:'[1]Parts List Query'!$J$17536,4,FALSE))=TRUE,(C26),(LEFT(VLOOKUP(C26,[1]!Table_Query_from_BetcoViews[[AlternateID]:[MainSKU]],4,FALSE),6)))</f>
        <v>#REF!</v>
      </c>
      <c r="J26" s="4" t="str">
        <f>IFERROR(VLOOKUP(TRIM(C26),[1]!Table_Query_from_BetcoViews[[AlternateID]:[ItemDescr2]],5,FALSE),(CONCATENATE(D26,E26,F26)))</f>
        <v>Washer</v>
      </c>
      <c r="K26">
        <f t="shared" si="0"/>
        <v>1</v>
      </c>
    </row>
    <row r="27" spans="2:11">
      <c r="B27" s="3">
        <v>28</v>
      </c>
      <c r="C27" s="1" t="s">
        <v>58</v>
      </c>
      <c r="D27" s="1" t="s">
        <v>8</v>
      </c>
      <c r="E27" s="1" t="s">
        <v>75</v>
      </c>
      <c r="F27" s="1" t="s">
        <v>59</v>
      </c>
      <c r="G27" s="2">
        <v>100</v>
      </c>
      <c r="H27" s="1" t="s">
        <v>3</v>
      </c>
      <c r="I27" s="4" t="e">
        <f>IF(ISNA(VLOOKUP(C27,'[1]Parts List Query'!$G$2:'[1]Parts List Query'!$J$17536,4,FALSE))=TRUE,(C27),(LEFT(VLOOKUP(C27,[1]!Table_Query_from_BetcoViews[[AlternateID]:[MainSKU]],4,FALSE),6)))</f>
        <v>#REF!</v>
      </c>
      <c r="J27" s="4" t="str">
        <f>IFERROR(VLOOKUP(TRIM(C27),[1]!Table_Query_from_BetcoViews[[AlternateID]:[ItemDescr2]],5,FALSE),(CONCATENATE(D27,E27,F27)))</f>
        <v>Screw</v>
      </c>
      <c r="K27">
        <f t="shared" si="0"/>
        <v>1</v>
      </c>
    </row>
    <row r="28" spans="2:11">
      <c r="B28" s="3">
        <v>29</v>
      </c>
      <c r="C28" s="1" t="s">
        <v>60</v>
      </c>
      <c r="D28" s="1" t="s">
        <v>51</v>
      </c>
      <c r="E28" s="1" t="s">
        <v>75</v>
      </c>
      <c r="F28" s="1" t="s">
        <v>61</v>
      </c>
      <c r="G28" s="2">
        <v>100</v>
      </c>
      <c r="H28" s="1" t="s">
        <v>3</v>
      </c>
      <c r="I28" s="4" t="e">
        <f>IF(ISNA(VLOOKUP(C28,'[1]Parts List Query'!$G$2:'[1]Parts List Query'!$J$17536,4,FALSE))=TRUE,(C28),(LEFT(VLOOKUP(C28,[1]!Table_Query_from_BetcoViews[[AlternateID]:[MainSKU]],4,FALSE),6)))</f>
        <v>#REF!</v>
      </c>
      <c r="J28" s="4" t="str">
        <f>IFERROR(VLOOKUP(TRIM(C28),[1]!Table_Query_from_BetcoViews[[AlternateID]:[ItemDescr2]],5,FALSE),(CONCATENATE(D28,E28,F28)))</f>
        <v>lever WS20/24 FS28/32</v>
      </c>
      <c r="K28">
        <f t="shared" si="0"/>
        <v>1</v>
      </c>
    </row>
    <row r="29" spans="2:11">
      <c r="B29" s="3">
        <v>30</v>
      </c>
      <c r="C29" s="1" t="s">
        <v>62</v>
      </c>
      <c r="E29" s="1" t="s">
        <v>75</v>
      </c>
      <c r="F29" s="1" t="s">
        <v>63</v>
      </c>
      <c r="G29" s="2">
        <v>300</v>
      </c>
      <c r="I29" s="4" t="e">
        <f>IF(ISNA(VLOOKUP(C29,'[1]Parts List Query'!$G$2:'[1]Parts List Query'!$J$17536,4,FALSE))=TRUE,(C29),(LEFT(VLOOKUP(C29,[1]!Table_Query_from_BetcoViews[[AlternateID]:[MainSKU]],4,FALSE),6)))</f>
        <v>#REF!</v>
      </c>
      <c r="J29" s="4" t="str">
        <f>IFERROR(VLOOKUP(TRIM(C29),[1]!Table_Query_from_BetcoViews[[AlternateID]:[ItemDescr2]],5,FALSE),(CONCATENATE(D29,E29,F29)))</f>
        <v>Washer D 6-18</v>
      </c>
      <c r="K29">
        <f t="shared" si="0"/>
        <v>3</v>
      </c>
    </row>
    <row r="30" spans="2:11">
      <c r="B30" s="3">
        <v>31</v>
      </c>
      <c r="C30" s="1" t="s">
        <v>64</v>
      </c>
      <c r="D30" s="1" t="s">
        <v>8</v>
      </c>
      <c r="E30" s="1" t="s">
        <v>75</v>
      </c>
      <c r="F30" s="1" t="s">
        <v>65</v>
      </c>
      <c r="G30" s="2">
        <v>200</v>
      </c>
      <c r="H30" s="1" t="s">
        <v>3</v>
      </c>
      <c r="I30" s="4" t="e">
        <f>IF(ISNA(VLOOKUP(C30,'[1]Parts List Query'!$G$2:'[1]Parts List Query'!$J$17536,4,FALSE))=TRUE,(C30),(LEFT(VLOOKUP(C30,[1]!Table_Query_from_BetcoViews[[AlternateID]:[MainSKU]],4,FALSE),6)))</f>
        <v>#REF!</v>
      </c>
      <c r="J30" s="4" t="str">
        <f>IFERROR(VLOOKUP(TRIM(C30),[1]!Table_Query_from_BetcoViews[[AlternateID]:[ItemDescr2]],5,FALSE),(CONCATENATE(D30,E30,F30)))</f>
        <v>Screw</v>
      </c>
      <c r="K30">
        <f t="shared" si="0"/>
        <v>2</v>
      </c>
    </row>
    <row r="31" spans="2:11">
      <c r="B31" s="3">
        <v>32</v>
      </c>
      <c r="C31" s="1" t="s">
        <v>66</v>
      </c>
      <c r="D31" s="1" t="s">
        <v>20</v>
      </c>
      <c r="E31" s="1" t="s">
        <v>75</v>
      </c>
      <c r="F31" s="1" t="s">
        <v>67</v>
      </c>
      <c r="G31" s="2">
        <v>200</v>
      </c>
      <c r="H31" s="1" t="s">
        <v>3</v>
      </c>
      <c r="I31" s="4" t="e">
        <f>IF(ISNA(VLOOKUP(C31,'[1]Parts List Query'!$G$2:'[1]Parts List Query'!$J$17536,4,FALSE))=TRUE,(C31),(LEFT(VLOOKUP(C31,[1]!Table_Query_from_BetcoViews[[AlternateID]:[MainSKU]],4,FALSE),6)))</f>
        <v>#REF!</v>
      </c>
      <c r="J31" s="4" t="str">
        <f>IFERROR(VLOOKUP(TRIM(C31),[1]!Table_Query_from_BetcoViews[[AlternateID]:[ItemDescr2]],5,FALSE),(CONCATENATE(D31,E31,F31)))</f>
        <v>spacer</v>
      </c>
      <c r="K31">
        <f t="shared" si="0"/>
        <v>2</v>
      </c>
    </row>
    <row r="32" spans="2:11">
      <c r="B32" s="3">
        <v>33</v>
      </c>
      <c r="C32" s="1" t="s">
        <v>68</v>
      </c>
      <c r="E32" s="1"/>
      <c r="F32" s="1" t="s">
        <v>79</v>
      </c>
      <c r="G32" s="2">
        <v>100</v>
      </c>
      <c r="H32" s="1" t="s">
        <v>3</v>
      </c>
      <c r="I32" s="4" t="e">
        <f>IF(ISNA(VLOOKUP(C32,'[1]Parts List Query'!$G$2:'[1]Parts List Query'!$J$17536,4,FALSE))=TRUE,(C32),(LEFT(VLOOKUP(C32,[1]!Table_Query_from_BetcoViews[[AlternateID]:[MainSKU]],4,FALSE),6)))</f>
        <v>#REF!</v>
      </c>
      <c r="J32" s="4" t="str">
        <f>IFERROR(VLOOKUP(TRIM(C32),[1]!Table_Query_from_BetcoViews[[AlternateID]:[ItemDescr2]],5,FALSE),(CONCATENATE(D32,E32,F32)))</f>
        <v xml:space="preserve">BRACKET            </v>
      </c>
      <c r="K32">
        <f t="shared" si="0"/>
        <v>1</v>
      </c>
    </row>
    <row r="33" spans="2:11">
      <c r="B33" s="3">
        <v>34</v>
      </c>
      <c r="C33" s="1" t="s">
        <v>69</v>
      </c>
      <c r="E33" s="1" t="s">
        <v>75</v>
      </c>
      <c r="F33" s="1" t="s">
        <v>70</v>
      </c>
      <c r="G33" s="2">
        <v>200</v>
      </c>
      <c r="H33" s="1" t="s">
        <v>3</v>
      </c>
      <c r="I33" s="4" t="e">
        <f>IF(ISNA(VLOOKUP(C33,'[1]Parts List Query'!$G$2:'[1]Parts List Query'!$J$17536,4,FALSE))=TRUE,(C33),(LEFT(VLOOKUP(C33,[1]!Table_Query_from_BetcoViews[[AlternateID]:[MainSKU]],4,FALSE),6)))</f>
        <v>#REF!</v>
      </c>
      <c r="J33" s="4" t="str">
        <f>IFERROR(VLOOKUP(TRIM(C33),[1]!Table_Query_from_BetcoViews[[AlternateID]:[ItemDescr2]],5,FALSE),(CONCATENATE(D33,E33,F33)))</f>
        <v>Washer</v>
      </c>
      <c r="K33">
        <f t="shared" si="0"/>
        <v>2</v>
      </c>
    </row>
    <row r="34" spans="2:11">
      <c r="B34" s="3">
        <v>35</v>
      </c>
      <c r="C34" s="1" t="s">
        <v>71</v>
      </c>
      <c r="E34" s="1" t="s">
        <v>75</v>
      </c>
      <c r="F34" s="1" t="s">
        <v>72</v>
      </c>
      <c r="G34" s="2">
        <v>200</v>
      </c>
      <c r="H34" s="1" t="s">
        <v>3</v>
      </c>
      <c r="I34" s="4" t="e">
        <f>IF(ISNA(VLOOKUP(C34,'[1]Parts List Query'!$G$2:'[1]Parts List Query'!$J$17536,4,FALSE))=TRUE,(C34),(LEFT(VLOOKUP(C34,[1]!Table_Query_from_BetcoViews[[AlternateID]:[MainSKU]],4,FALSE),6)))</f>
        <v>#REF!</v>
      </c>
      <c r="J34" s="4" t="str">
        <f>IFERROR(VLOOKUP(TRIM(C34),[1]!Table_Query_from_BetcoViews[[AlternateID]:[ItemDescr2]],5,FALSE),(CONCATENATE(D34,E34,F34)))</f>
        <v>Washer</v>
      </c>
      <c r="K34">
        <f t="shared" si="0"/>
        <v>2</v>
      </c>
    </row>
    <row r="35" spans="2:11">
      <c r="B35" s="3">
        <v>36</v>
      </c>
      <c r="C35" s="1" t="s">
        <v>73</v>
      </c>
      <c r="D35" s="1" t="s">
        <v>8</v>
      </c>
      <c r="E35" s="1" t="s">
        <v>75</v>
      </c>
      <c r="F35" s="1" t="s">
        <v>80</v>
      </c>
      <c r="G35" s="2">
        <v>200</v>
      </c>
      <c r="H35" s="1" t="s">
        <v>74</v>
      </c>
      <c r="I35" s="4" t="e">
        <f>IF(ISNA(VLOOKUP(C35,'[1]Parts List Query'!$G$2:'[1]Parts List Query'!$J$17536,4,FALSE))=TRUE,(C35),(LEFT(VLOOKUP(C35,[1]!Table_Query_from_BetcoViews[[AlternateID]:[MainSKU]],4,FALSE),6)))</f>
        <v>#REF!</v>
      </c>
      <c r="J35" s="4" t="str">
        <f>IFERROR(VLOOKUP(TRIM(C35),[1]!Table_Query_from_BetcoViews[[AlternateID]:[ItemDescr2]],5,FALSE),(CONCATENATE(D35,E35,F35)))</f>
        <v>SCREW M8X50</v>
      </c>
      <c r="K35">
        <f t="shared" si="0"/>
        <v>2</v>
      </c>
    </row>
    <row r="37" spans="2:11">
      <c r="B37" s="1"/>
      <c r="C37" s="1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1:J68"/>
  <sheetViews>
    <sheetView tabSelected="1" workbookViewId="0">
      <selection activeCell="F2" sqref="F2"/>
    </sheetView>
  </sheetViews>
  <sheetFormatPr defaultRowHeight="12.75"/>
  <cols>
    <col min="1" max="1" width="3.5703125" customWidth="1"/>
    <col min="2" max="2" width="2.140625" customWidth="1"/>
    <col min="3" max="3" width="6.42578125" customWidth="1"/>
    <col min="4" max="4" width="7.85546875" style="5" customWidth="1"/>
    <col min="5" max="5" width="13.140625" style="5" customWidth="1"/>
    <col min="6" max="6" width="29.85546875" customWidth="1"/>
    <col min="7" max="7" width="8.140625" style="5" customWidth="1"/>
    <col min="9" max="9" width="8.5703125" customWidth="1"/>
    <col min="10" max="10" width="1.28515625" customWidth="1"/>
    <col min="11" max="11" width="3.7109375" customWidth="1"/>
    <col min="12" max="12" width="1.42578125" customWidth="1"/>
  </cols>
  <sheetData>
    <row r="1" spans="2:9" ht="10.5" customHeight="1" thickBot="1"/>
    <row r="2" spans="2:9" ht="13.5" customHeight="1">
      <c r="B2" s="14"/>
      <c r="C2" s="15"/>
      <c r="D2" s="16"/>
      <c r="E2" s="16"/>
      <c r="F2" s="35" t="s">
        <v>141</v>
      </c>
      <c r="G2" s="16"/>
      <c r="H2" s="15"/>
      <c r="I2" s="17"/>
    </row>
    <row r="3" spans="2:9">
      <c r="B3" s="18"/>
      <c r="C3" s="19"/>
      <c r="D3" s="20"/>
      <c r="E3" s="20"/>
      <c r="F3" s="19"/>
      <c r="G3" s="20"/>
      <c r="H3" s="19"/>
      <c r="I3" s="21"/>
    </row>
    <row r="4" spans="2:9" s="6" customFormat="1" ht="10.5" customHeight="1">
      <c r="B4" s="22"/>
      <c r="C4" s="23"/>
      <c r="D4" s="23"/>
      <c r="E4" s="23"/>
      <c r="F4" s="23"/>
      <c r="G4" s="23"/>
      <c r="H4" s="23"/>
      <c r="I4" s="24"/>
    </row>
    <row r="5" spans="2:9" s="6" customFormat="1" ht="10.5" customHeight="1">
      <c r="B5" s="22"/>
      <c r="C5" s="23"/>
      <c r="D5" s="23"/>
      <c r="E5" s="23"/>
      <c r="F5" s="23"/>
      <c r="G5" s="23"/>
      <c r="H5" s="23"/>
      <c r="I5" s="24"/>
    </row>
    <row r="6" spans="2:9" s="6" customFormat="1" ht="10.5" customHeight="1">
      <c r="B6" s="22"/>
      <c r="C6" s="23"/>
      <c r="D6" s="23"/>
      <c r="E6" s="23"/>
      <c r="F6" s="23"/>
      <c r="G6" s="23"/>
      <c r="H6" s="23"/>
      <c r="I6" s="24"/>
    </row>
    <row r="7" spans="2:9" s="6" customFormat="1" ht="10.5" customHeight="1">
      <c r="B7" s="22"/>
      <c r="C7" s="23"/>
      <c r="D7" s="23"/>
      <c r="E7" s="23"/>
      <c r="F7" s="23"/>
      <c r="G7" s="23"/>
      <c r="H7" s="23"/>
      <c r="I7" s="24"/>
    </row>
    <row r="8" spans="2:9" s="6" customFormat="1" ht="10.5" customHeight="1">
      <c r="B8" s="22"/>
      <c r="C8" s="23"/>
      <c r="D8" s="23"/>
      <c r="E8" s="23"/>
      <c r="F8" s="23"/>
      <c r="G8" s="23"/>
      <c r="H8" s="23"/>
      <c r="I8" s="24"/>
    </row>
    <row r="9" spans="2:9" s="6" customFormat="1" ht="10.5" customHeight="1">
      <c r="B9" s="22"/>
      <c r="C9" s="23"/>
      <c r="D9" s="23"/>
      <c r="E9" s="23"/>
      <c r="F9" s="23"/>
      <c r="G9" s="23"/>
      <c r="H9" s="23"/>
      <c r="I9" s="24"/>
    </row>
    <row r="10" spans="2:9" s="6" customFormat="1" ht="10.5" customHeight="1">
      <c r="B10" s="22"/>
      <c r="C10" s="23"/>
      <c r="D10" s="23"/>
      <c r="E10" s="23"/>
      <c r="F10" s="23"/>
      <c r="G10" s="23"/>
      <c r="H10" s="23"/>
      <c r="I10" s="24"/>
    </row>
    <row r="11" spans="2:9" s="6" customFormat="1" ht="10.5" customHeight="1">
      <c r="B11" s="22"/>
      <c r="C11" s="23"/>
      <c r="D11" s="23"/>
      <c r="E11" s="23"/>
      <c r="F11" s="23"/>
      <c r="G11" s="23"/>
      <c r="H11" s="23"/>
      <c r="I11" s="24"/>
    </row>
    <row r="12" spans="2:9" s="6" customFormat="1" ht="10.5" customHeight="1">
      <c r="B12" s="22"/>
      <c r="C12" s="23"/>
      <c r="D12" s="23"/>
      <c r="E12" s="23"/>
      <c r="F12" s="23"/>
      <c r="G12" s="23"/>
      <c r="H12" s="23"/>
      <c r="I12" s="24"/>
    </row>
    <row r="13" spans="2:9" s="6" customFormat="1" ht="10.5" customHeight="1">
      <c r="B13" s="22"/>
      <c r="C13" s="23"/>
      <c r="D13" s="23"/>
      <c r="E13" s="23"/>
      <c r="F13" s="23"/>
      <c r="G13" s="23"/>
      <c r="H13" s="23"/>
      <c r="I13" s="24"/>
    </row>
    <row r="14" spans="2:9" s="6" customFormat="1" ht="10.5" customHeight="1">
      <c r="B14" s="22"/>
      <c r="C14" s="23"/>
      <c r="D14" s="23"/>
      <c r="E14" s="23"/>
      <c r="F14" s="23"/>
      <c r="G14" s="23"/>
      <c r="H14" s="23"/>
      <c r="I14" s="24"/>
    </row>
    <row r="15" spans="2:9" s="6" customFormat="1" ht="10.5" customHeight="1">
      <c r="B15" s="22"/>
      <c r="C15" s="23"/>
      <c r="D15" s="23"/>
      <c r="E15" s="23"/>
      <c r="F15" s="23"/>
      <c r="G15" s="23"/>
      <c r="H15" s="23"/>
      <c r="I15" s="24"/>
    </row>
    <row r="16" spans="2:9" s="6" customFormat="1" ht="10.5" customHeight="1">
      <c r="B16" s="22"/>
      <c r="C16" s="23"/>
      <c r="D16" s="23"/>
      <c r="E16" s="23"/>
      <c r="F16" s="23"/>
      <c r="G16" s="23"/>
      <c r="H16" s="23"/>
      <c r="I16" s="24"/>
    </row>
    <row r="17" spans="2:9" s="6" customFormat="1" ht="10.5" customHeight="1">
      <c r="B17" s="22"/>
      <c r="C17" s="23"/>
      <c r="D17" s="23"/>
      <c r="E17" s="23"/>
      <c r="F17" s="23"/>
      <c r="G17" s="23"/>
      <c r="H17" s="23"/>
      <c r="I17" s="24"/>
    </row>
    <row r="18" spans="2:9" s="6" customFormat="1" ht="10.5" customHeight="1">
      <c r="B18" s="22"/>
      <c r="C18" s="23"/>
      <c r="D18" s="23"/>
      <c r="E18" s="23"/>
      <c r="F18" s="23"/>
      <c r="G18" s="23"/>
      <c r="H18" s="23"/>
      <c r="I18" s="24"/>
    </row>
    <row r="19" spans="2:9" s="6" customFormat="1" ht="10.5" customHeight="1">
      <c r="B19" s="22"/>
      <c r="C19" s="23"/>
      <c r="D19" s="23"/>
      <c r="E19" s="23"/>
      <c r="F19" s="23"/>
      <c r="G19" s="23"/>
      <c r="H19" s="23"/>
      <c r="I19" s="24"/>
    </row>
    <row r="20" spans="2:9" s="6" customFormat="1" ht="10.5" customHeight="1">
      <c r="B20" s="22"/>
      <c r="C20" s="23"/>
      <c r="D20" s="23"/>
      <c r="E20" s="23"/>
      <c r="F20" s="23"/>
      <c r="G20" s="23"/>
      <c r="H20" s="23"/>
      <c r="I20" s="24"/>
    </row>
    <row r="21" spans="2:9" s="6" customFormat="1" ht="10.5" customHeight="1">
      <c r="B21" s="22"/>
      <c r="C21" s="23"/>
      <c r="D21" s="23"/>
      <c r="E21" s="23"/>
      <c r="F21" s="23"/>
      <c r="G21" s="23"/>
      <c r="H21" s="23"/>
      <c r="I21" s="24"/>
    </row>
    <row r="22" spans="2:9" s="6" customFormat="1" ht="10.5" customHeight="1">
      <c r="B22" s="22"/>
      <c r="C22" s="23"/>
      <c r="D22" s="23"/>
      <c r="E22" s="23"/>
      <c r="F22" s="23"/>
      <c r="G22" s="23"/>
      <c r="H22" s="23"/>
      <c r="I22" s="24"/>
    </row>
    <row r="23" spans="2:9" s="6" customFormat="1" ht="10.5" customHeight="1">
      <c r="B23" s="22"/>
      <c r="C23" s="23"/>
      <c r="D23" s="23"/>
      <c r="E23" s="23"/>
      <c r="F23" s="23"/>
      <c r="G23" s="23"/>
      <c r="H23" s="23"/>
      <c r="I23" s="24"/>
    </row>
    <row r="24" spans="2:9" s="6" customFormat="1" ht="10.5" customHeight="1">
      <c r="B24" s="22"/>
      <c r="C24" s="23"/>
      <c r="D24" s="23"/>
      <c r="E24" s="23"/>
      <c r="F24" s="23"/>
      <c r="G24" s="23"/>
      <c r="H24" s="23"/>
      <c r="I24" s="24"/>
    </row>
    <row r="25" spans="2:9" s="6" customFormat="1" ht="10.5" customHeight="1">
      <c r="B25" s="22"/>
      <c r="C25" s="23"/>
      <c r="D25" s="23"/>
      <c r="E25" s="23"/>
      <c r="F25" s="23"/>
      <c r="G25" s="23"/>
      <c r="H25" s="23"/>
      <c r="I25" s="24"/>
    </row>
    <row r="26" spans="2:9" s="6" customFormat="1" ht="10.5" customHeight="1">
      <c r="B26" s="22"/>
      <c r="C26" s="23"/>
      <c r="D26" s="23"/>
      <c r="E26" s="23"/>
      <c r="F26" s="23"/>
      <c r="G26" s="23"/>
      <c r="H26" s="23"/>
      <c r="I26" s="24"/>
    </row>
    <row r="27" spans="2:9" s="6" customFormat="1" ht="10.5" customHeight="1">
      <c r="B27" s="22"/>
      <c r="C27" s="23"/>
      <c r="D27" s="23"/>
      <c r="E27" s="23"/>
      <c r="F27" s="23"/>
      <c r="G27" s="23"/>
      <c r="H27" s="23"/>
      <c r="I27" s="24"/>
    </row>
    <row r="28" spans="2:9" s="6" customFormat="1" ht="10.5" customHeight="1">
      <c r="B28" s="22"/>
      <c r="C28" s="23"/>
      <c r="D28" s="23"/>
      <c r="E28" s="23"/>
      <c r="F28" s="23"/>
      <c r="G28" s="23"/>
      <c r="H28" s="23"/>
      <c r="I28" s="24"/>
    </row>
    <row r="29" spans="2:9" s="6" customFormat="1" ht="10.5" customHeight="1">
      <c r="B29" s="22"/>
      <c r="C29" s="23"/>
      <c r="D29" s="23"/>
      <c r="E29" s="23"/>
      <c r="F29" s="23"/>
      <c r="G29" s="23"/>
      <c r="H29" s="23"/>
      <c r="I29" s="24"/>
    </row>
    <row r="30" spans="2:9" s="6" customFormat="1" ht="10.5" customHeight="1">
      <c r="B30" s="22"/>
      <c r="C30" s="23"/>
      <c r="D30" s="23"/>
      <c r="E30" s="23"/>
      <c r="F30" s="23"/>
      <c r="G30" s="23"/>
      <c r="H30" s="23"/>
      <c r="I30" s="24"/>
    </row>
    <row r="31" spans="2:9" s="6" customFormat="1" ht="10.5" customHeight="1">
      <c r="B31" s="22"/>
      <c r="C31" s="23"/>
      <c r="D31" s="23"/>
      <c r="E31" s="23"/>
      <c r="F31" s="23"/>
      <c r="G31" s="23"/>
      <c r="H31" s="23"/>
      <c r="I31" s="24"/>
    </row>
    <row r="32" spans="2:9" s="6" customFormat="1" ht="10.5" customHeight="1">
      <c r="B32" s="22"/>
      <c r="C32" s="23"/>
      <c r="D32" s="23"/>
      <c r="E32" s="23"/>
      <c r="F32" s="23"/>
      <c r="G32" s="23"/>
      <c r="H32" s="23"/>
      <c r="I32" s="24"/>
    </row>
    <row r="33" spans="2:9" s="9" customFormat="1" ht="9.75" customHeight="1">
      <c r="B33" s="25"/>
      <c r="C33" s="26"/>
      <c r="D33" s="26"/>
      <c r="E33" s="26"/>
      <c r="F33" s="26"/>
      <c r="G33" s="26"/>
      <c r="H33" s="26"/>
      <c r="I33" s="27"/>
    </row>
    <row r="34" spans="2:9" s="9" customFormat="1" ht="9.9499999999999993" customHeight="1">
      <c r="B34" s="25"/>
      <c r="C34" s="26"/>
      <c r="D34" s="7" t="s">
        <v>134</v>
      </c>
      <c r="E34" s="7" t="s">
        <v>136</v>
      </c>
      <c r="F34" s="8" t="s">
        <v>137</v>
      </c>
      <c r="G34" s="7" t="s">
        <v>138</v>
      </c>
      <c r="H34" s="7" t="s">
        <v>135</v>
      </c>
      <c r="I34" s="27"/>
    </row>
    <row r="35" spans="2:9" s="9" customFormat="1" ht="9.9499999999999993" customHeight="1">
      <c r="B35" s="25"/>
      <c r="C35" s="26"/>
      <c r="D35" s="10">
        <v>1</v>
      </c>
      <c r="E35" s="10" t="s">
        <v>81</v>
      </c>
      <c r="F35" s="11" t="s">
        <v>140</v>
      </c>
      <c r="G35" s="10">
        <v>2</v>
      </c>
      <c r="H35" s="10" t="s">
        <v>3</v>
      </c>
      <c r="I35" s="27"/>
    </row>
    <row r="36" spans="2:9" s="9" customFormat="1" ht="9.9499999999999993" customHeight="1">
      <c r="B36" s="25"/>
      <c r="C36" s="26"/>
      <c r="D36" s="10">
        <v>2</v>
      </c>
      <c r="E36" s="10" t="s">
        <v>82</v>
      </c>
      <c r="F36" s="11" t="s">
        <v>83</v>
      </c>
      <c r="G36" s="10">
        <v>2</v>
      </c>
      <c r="H36" s="10" t="s">
        <v>3</v>
      </c>
      <c r="I36" s="27"/>
    </row>
    <row r="37" spans="2:9" s="9" customFormat="1" ht="9.9499999999999993" customHeight="1">
      <c r="B37" s="25"/>
      <c r="C37" s="26"/>
      <c r="D37" s="10">
        <v>3</v>
      </c>
      <c r="E37" s="10" t="s">
        <v>84</v>
      </c>
      <c r="F37" s="11" t="s">
        <v>85</v>
      </c>
      <c r="G37" s="10">
        <v>5</v>
      </c>
      <c r="H37" s="10" t="s">
        <v>3</v>
      </c>
      <c r="I37" s="27"/>
    </row>
    <row r="38" spans="2:9" s="13" customFormat="1" ht="9.9499999999999993" customHeight="1">
      <c r="B38" s="28"/>
      <c r="C38" s="29"/>
      <c r="D38" s="10">
        <v>4</v>
      </c>
      <c r="E38" s="12" t="s">
        <v>10</v>
      </c>
      <c r="F38" s="11" t="s">
        <v>139</v>
      </c>
      <c r="G38" s="10">
        <v>1</v>
      </c>
      <c r="H38" s="10" t="s">
        <v>3</v>
      </c>
      <c r="I38" s="30"/>
    </row>
    <row r="39" spans="2:9" s="13" customFormat="1" ht="9.9499999999999993" customHeight="1">
      <c r="B39" s="28"/>
      <c r="C39" s="29"/>
      <c r="D39" s="10">
        <v>5</v>
      </c>
      <c r="E39" s="12" t="s">
        <v>11</v>
      </c>
      <c r="F39" s="11" t="s">
        <v>86</v>
      </c>
      <c r="G39" s="10">
        <v>1</v>
      </c>
      <c r="H39" s="10" t="s">
        <v>3</v>
      </c>
      <c r="I39" s="30"/>
    </row>
    <row r="40" spans="2:9" s="13" customFormat="1" ht="9.9499999999999993" customHeight="1">
      <c r="B40" s="28"/>
      <c r="C40" s="29"/>
      <c r="D40" s="10">
        <v>6</v>
      </c>
      <c r="E40" s="10" t="s">
        <v>87</v>
      </c>
      <c r="F40" s="11" t="s">
        <v>88</v>
      </c>
      <c r="G40" s="10">
        <v>2</v>
      </c>
      <c r="H40" s="10" t="s">
        <v>3</v>
      </c>
      <c r="I40" s="30"/>
    </row>
    <row r="41" spans="2:9" s="13" customFormat="1" ht="9.9499999999999993" customHeight="1">
      <c r="B41" s="28"/>
      <c r="C41" s="29"/>
      <c r="D41" s="10">
        <v>7</v>
      </c>
      <c r="E41" s="10" t="s">
        <v>89</v>
      </c>
      <c r="F41" s="11" t="s">
        <v>90</v>
      </c>
      <c r="G41" s="10">
        <v>3</v>
      </c>
      <c r="H41" s="10" t="s">
        <v>3</v>
      </c>
      <c r="I41" s="30"/>
    </row>
    <row r="42" spans="2:9" s="13" customFormat="1" ht="9.9499999999999993" customHeight="1">
      <c r="B42" s="28"/>
      <c r="C42" s="29"/>
      <c r="D42" s="10">
        <v>8</v>
      </c>
      <c r="E42" s="10" t="s">
        <v>91</v>
      </c>
      <c r="F42" s="11" t="s">
        <v>92</v>
      </c>
      <c r="G42" s="10">
        <v>1</v>
      </c>
      <c r="H42" s="10" t="s">
        <v>3</v>
      </c>
      <c r="I42" s="30"/>
    </row>
    <row r="43" spans="2:9" s="13" customFormat="1" ht="9.9499999999999993" customHeight="1">
      <c r="B43" s="28"/>
      <c r="C43" s="29"/>
      <c r="D43" s="10">
        <v>9</v>
      </c>
      <c r="E43" s="10" t="s">
        <v>93</v>
      </c>
      <c r="F43" s="11" t="s">
        <v>94</v>
      </c>
      <c r="G43" s="10">
        <v>1</v>
      </c>
      <c r="H43" s="10" t="s">
        <v>3</v>
      </c>
      <c r="I43" s="30"/>
    </row>
    <row r="44" spans="2:9" s="13" customFormat="1" ht="9.9499999999999993" customHeight="1">
      <c r="B44" s="28"/>
      <c r="C44" s="29"/>
      <c r="D44" s="10">
        <v>10</v>
      </c>
      <c r="E44" s="12" t="s">
        <v>22</v>
      </c>
      <c r="F44" s="11" t="s">
        <v>95</v>
      </c>
      <c r="G44" s="10">
        <v>1</v>
      </c>
      <c r="H44" s="10"/>
      <c r="I44" s="30"/>
    </row>
    <row r="45" spans="2:9" s="13" customFormat="1" ht="9.9499999999999993" customHeight="1">
      <c r="B45" s="28"/>
      <c r="C45" s="29"/>
      <c r="D45" s="10">
        <v>11</v>
      </c>
      <c r="E45" s="10" t="s">
        <v>96</v>
      </c>
      <c r="F45" s="11" t="s">
        <v>97</v>
      </c>
      <c r="G45" s="10">
        <v>1</v>
      </c>
      <c r="H45" s="10" t="s">
        <v>3</v>
      </c>
      <c r="I45" s="30"/>
    </row>
    <row r="46" spans="2:9" s="13" customFormat="1" ht="9.9499999999999993" customHeight="1">
      <c r="B46" s="28"/>
      <c r="C46" s="29"/>
      <c r="D46" s="10">
        <v>12</v>
      </c>
      <c r="E46" s="10" t="s">
        <v>98</v>
      </c>
      <c r="F46" s="11" t="s">
        <v>99</v>
      </c>
      <c r="G46" s="10">
        <v>1</v>
      </c>
      <c r="H46" s="10" t="s">
        <v>3</v>
      </c>
      <c r="I46" s="30"/>
    </row>
    <row r="47" spans="2:9" s="13" customFormat="1" ht="9.9499999999999993" customHeight="1">
      <c r="B47" s="28"/>
      <c r="C47" s="29"/>
      <c r="D47" s="10">
        <v>13</v>
      </c>
      <c r="E47" s="10" t="s">
        <v>100</v>
      </c>
      <c r="F47" s="11" t="s">
        <v>101</v>
      </c>
      <c r="G47" s="10">
        <v>1</v>
      </c>
      <c r="H47" s="10" t="s">
        <v>3</v>
      </c>
      <c r="I47" s="30"/>
    </row>
    <row r="48" spans="2:9" s="13" customFormat="1" ht="9.9499999999999993" customHeight="1">
      <c r="B48" s="28"/>
      <c r="C48" s="29"/>
      <c r="D48" s="10">
        <v>14</v>
      </c>
      <c r="E48" s="10" t="s">
        <v>102</v>
      </c>
      <c r="F48" s="11" t="s">
        <v>103</v>
      </c>
      <c r="G48" s="10">
        <v>1</v>
      </c>
      <c r="H48" s="10" t="s">
        <v>3</v>
      </c>
      <c r="I48" s="30"/>
    </row>
    <row r="49" spans="2:9" s="13" customFormat="1" ht="9.9499999999999993" customHeight="1">
      <c r="B49" s="28"/>
      <c r="C49" s="29"/>
      <c r="D49" s="10">
        <v>15</v>
      </c>
      <c r="E49" s="10" t="s">
        <v>104</v>
      </c>
      <c r="F49" s="11" t="s">
        <v>105</v>
      </c>
      <c r="G49" s="10">
        <v>1</v>
      </c>
      <c r="H49" s="10" t="s">
        <v>3</v>
      </c>
      <c r="I49" s="30"/>
    </row>
    <row r="50" spans="2:9" s="13" customFormat="1" ht="9.9499999999999993" customHeight="1">
      <c r="B50" s="28"/>
      <c r="C50" s="29"/>
      <c r="D50" s="10">
        <v>16</v>
      </c>
      <c r="E50" s="10" t="s">
        <v>106</v>
      </c>
      <c r="F50" s="11" t="s">
        <v>107</v>
      </c>
      <c r="G50" s="10">
        <v>1</v>
      </c>
      <c r="H50" s="10" t="s">
        <v>3</v>
      </c>
      <c r="I50" s="30"/>
    </row>
    <row r="51" spans="2:9" s="13" customFormat="1" ht="9.9499999999999993" customHeight="1">
      <c r="B51" s="28"/>
      <c r="C51" s="29"/>
      <c r="D51" s="10">
        <v>20</v>
      </c>
      <c r="E51" s="10" t="s">
        <v>108</v>
      </c>
      <c r="F51" s="11" t="s">
        <v>109</v>
      </c>
      <c r="G51" s="10">
        <v>1</v>
      </c>
      <c r="H51" s="10" t="s">
        <v>40</v>
      </c>
      <c r="I51" s="30"/>
    </row>
    <row r="52" spans="2:9" s="13" customFormat="1" ht="9.9499999999999993" customHeight="1">
      <c r="B52" s="28"/>
      <c r="C52" s="29"/>
      <c r="D52" s="10">
        <v>21</v>
      </c>
      <c r="E52" s="10" t="s">
        <v>110</v>
      </c>
      <c r="F52" s="11" t="s">
        <v>111</v>
      </c>
      <c r="G52" s="10">
        <v>1</v>
      </c>
      <c r="H52" s="10" t="s">
        <v>40</v>
      </c>
      <c r="I52" s="30"/>
    </row>
    <row r="53" spans="2:9" s="13" customFormat="1" ht="9.9499999999999993" customHeight="1">
      <c r="B53" s="28"/>
      <c r="C53" s="29"/>
      <c r="D53" s="10">
        <v>22</v>
      </c>
      <c r="E53" s="10" t="s">
        <v>112</v>
      </c>
      <c r="F53" s="11" t="s">
        <v>113</v>
      </c>
      <c r="G53" s="10">
        <v>1</v>
      </c>
      <c r="H53" s="10" t="s">
        <v>3</v>
      </c>
      <c r="I53" s="30"/>
    </row>
    <row r="54" spans="2:9" s="13" customFormat="1" ht="9.9499999999999993" customHeight="1">
      <c r="B54" s="28"/>
      <c r="C54" s="29"/>
      <c r="D54" s="10">
        <v>23</v>
      </c>
      <c r="E54" s="10" t="s">
        <v>114</v>
      </c>
      <c r="F54" s="11" t="s">
        <v>115</v>
      </c>
      <c r="G54" s="10">
        <v>2</v>
      </c>
      <c r="H54" s="10" t="s">
        <v>3</v>
      </c>
      <c r="I54" s="30"/>
    </row>
    <row r="55" spans="2:9" s="13" customFormat="1" ht="9.9499999999999993" customHeight="1">
      <c r="B55" s="28"/>
      <c r="C55" s="29"/>
      <c r="D55" s="10">
        <v>24</v>
      </c>
      <c r="E55" s="10" t="s">
        <v>116</v>
      </c>
      <c r="F55" s="11" t="s">
        <v>117</v>
      </c>
      <c r="G55" s="10">
        <v>1</v>
      </c>
      <c r="H55" s="10" t="s">
        <v>3</v>
      </c>
      <c r="I55" s="30"/>
    </row>
    <row r="56" spans="2:9" s="13" customFormat="1" ht="9.9499999999999993" customHeight="1">
      <c r="B56" s="28"/>
      <c r="C56" s="29"/>
      <c r="D56" s="10">
        <v>25</v>
      </c>
      <c r="E56" s="10" t="s">
        <v>118</v>
      </c>
      <c r="F56" s="11" t="s">
        <v>119</v>
      </c>
      <c r="G56" s="10">
        <v>1</v>
      </c>
      <c r="H56" s="10" t="s">
        <v>40</v>
      </c>
      <c r="I56" s="30"/>
    </row>
    <row r="57" spans="2:9" s="13" customFormat="1" ht="9.9499999999999993" customHeight="1">
      <c r="B57" s="28"/>
      <c r="C57" s="29"/>
      <c r="D57" s="10">
        <v>26</v>
      </c>
      <c r="E57" s="10" t="s">
        <v>120</v>
      </c>
      <c r="F57" s="11" t="s">
        <v>121</v>
      </c>
      <c r="G57" s="10">
        <v>2</v>
      </c>
      <c r="H57" s="10" t="s">
        <v>40</v>
      </c>
      <c r="I57" s="30"/>
    </row>
    <row r="58" spans="2:9" s="13" customFormat="1" ht="9.9499999999999993" customHeight="1">
      <c r="B58" s="28"/>
      <c r="C58" s="29"/>
      <c r="D58" s="10">
        <v>27</v>
      </c>
      <c r="E58" s="10" t="s">
        <v>122</v>
      </c>
      <c r="F58" s="11" t="s">
        <v>121</v>
      </c>
      <c r="G58" s="10">
        <v>1</v>
      </c>
      <c r="H58" s="10" t="s">
        <v>40</v>
      </c>
      <c r="I58" s="30"/>
    </row>
    <row r="59" spans="2:9" s="13" customFormat="1" ht="9.9499999999999993" customHeight="1">
      <c r="B59" s="28"/>
      <c r="C59" s="29"/>
      <c r="D59" s="10">
        <v>28</v>
      </c>
      <c r="E59" s="10" t="s">
        <v>123</v>
      </c>
      <c r="F59" s="11" t="s">
        <v>85</v>
      </c>
      <c r="G59" s="10">
        <v>1</v>
      </c>
      <c r="H59" s="10" t="s">
        <v>3</v>
      </c>
      <c r="I59" s="30"/>
    </row>
    <row r="60" spans="2:9" s="13" customFormat="1" ht="9.9499999999999993" customHeight="1">
      <c r="B60" s="28"/>
      <c r="C60" s="29"/>
      <c r="D60" s="10">
        <v>29</v>
      </c>
      <c r="E60" s="10" t="s">
        <v>124</v>
      </c>
      <c r="F60" s="11" t="s">
        <v>125</v>
      </c>
      <c r="G60" s="10">
        <v>1</v>
      </c>
      <c r="H60" s="10" t="s">
        <v>3</v>
      </c>
      <c r="I60" s="30"/>
    </row>
    <row r="61" spans="2:9" s="13" customFormat="1" ht="9.9499999999999993" customHeight="1">
      <c r="B61" s="28"/>
      <c r="C61" s="29"/>
      <c r="D61" s="10">
        <v>30</v>
      </c>
      <c r="E61" s="10" t="s">
        <v>126</v>
      </c>
      <c r="F61" s="11" t="s">
        <v>127</v>
      </c>
      <c r="G61" s="10">
        <v>3</v>
      </c>
      <c r="H61" s="10"/>
      <c r="I61" s="30"/>
    </row>
    <row r="62" spans="2:9" s="13" customFormat="1" ht="9.9499999999999993" customHeight="1">
      <c r="B62" s="28"/>
      <c r="C62" s="29"/>
      <c r="D62" s="10">
        <v>31</v>
      </c>
      <c r="E62" s="10" t="s">
        <v>128</v>
      </c>
      <c r="F62" s="11" t="s">
        <v>85</v>
      </c>
      <c r="G62" s="10">
        <v>2</v>
      </c>
      <c r="H62" s="10" t="s">
        <v>3</v>
      </c>
      <c r="I62" s="30"/>
    </row>
    <row r="63" spans="2:9" s="13" customFormat="1" ht="9.9499999999999993" customHeight="1">
      <c r="B63" s="28"/>
      <c r="C63" s="29"/>
      <c r="D63" s="10">
        <v>32</v>
      </c>
      <c r="E63" s="10" t="s">
        <v>129</v>
      </c>
      <c r="F63" s="11" t="s">
        <v>130</v>
      </c>
      <c r="G63" s="10">
        <v>2</v>
      </c>
      <c r="H63" s="10" t="s">
        <v>3</v>
      </c>
      <c r="I63" s="30"/>
    </row>
    <row r="64" spans="2:9" s="13" customFormat="1" ht="9.9499999999999993" customHeight="1">
      <c r="B64" s="28"/>
      <c r="C64" s="29"/>
      <c r="D64" s="10">
        <v>33</v>
      </c>
      <c r="E64" s="12" t="s">
        <v>68</v>
      </c>
      <c r="F64" s="11" t="s">
        <v>79</v>
      </c>
      <c r="G64" s="10">
        <v>1</v>
      </c>
      <c r="H64" s="10" t="s">
        <v>3</v>
      </c>
      <c r="I64" s="30"/>
    </row>
    <row r="65" spans="2:9" s="13" customFormat="1" ht="9.9499999999999993" customHeight="1">
      <c r="B65" s="28"/>
      <c r="C65" s="29"/>
      <c r="D65" s="10">
        <v>34</v>
      </c>
      <c r="E65" s="12" t="s">
        <v>131</v>
      </c>
      <c r="F65" s="11" t="s">
        <v>121</v>
      </c>
      <c r="G65" s="10">
        <v>2</v>
      </c>
      <c r="H65" s="10" t="s">
        <v>3</v>
      </c>
      <c r="I65" s="30"/>
    </row>
    <row r="66" spans="2:9" s="13" customFormat="1" ht="9.9499999999999993" customHeight="1">
      <c r="B66" s="28"/>
      <c r="C66" s="29"/>
      <c r="D66" s="10">
        <v>35</v>
      </c>
      <c r="E66" s="10" t="s">
        <v>132</v>
      </c>
      <c r="F66" s="11" t="s">
        <v>121</v>
      </c>
      <c r="G66" s="10">
        <v>2</v>
      </c>
      <c r="H66" s="10" t="s">
        <v>3</v>
      </c>
      <c r="I66" s="30"/>
    </row>
    <row r="67" spans="2:9" ht="9.9499999999999993" customHeight="1">
      <c r="B67" s="18"/>
      <c r="C67" s="19"/>
      <c r="D67" s="10">
        <v>36</v>
      </c>
      <c r="E67" s="12" t="s">
        <v>73</v>
      </c>
      <c r="F67" s="11" t="s">
        <v>133</v>
      </c>
      <c r="G67" s="10">
        <v>2</v>
      </c>
      <c r="H67" s="10" t="s">
        <v>74</v>
      </c>
      <c r="I67" s="21"/>
    </row>
    <row r="68" spans="2:9" ht="9.75" customHeight="1" thickBot="1">
      <c r="B68" s="31"/>
      <c r="C68" s="32"/>
      <c r="D68" s="34"/>
      <c r="E68" s="34"/>
      <c r="F68" s="32"/>
      <c r="G68" s="34"/>
      <c r="H68" s="32"/>
      <c r="I68" s="33"/>
    </row>
  </sheetData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C93565-5A30-4754-B761-7D81798D4F5E}"/>
</file>

<file path=customXml/itemProps2.xml><?xml version="1.0" encoding="utf-8"?>
<ds:datastoreItem xmlns:ds="http://schemas.openxmlformats.org/officeDocument/2006/customXml" ds:itemID="{794F7891-94D4-4190-8691-84FBECCC4FD3}"/>
</file>

<file path=customXml/itemProps3.xml><?xml version="1.0" encoding="utf-8"?>
<ds:datastoreItem xmlns:ds="http://schemas.openxmlformats.org/officeDocument/2006/customXml" ds:itemID="{6D5ADB41-E615-4EBF-ACAE-E9F2EAC9F14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2010-12-02T20:42:40Z</cp:lastPrinted>
  <dcterms:created xsi:type="dcterms:W3CDTF">2010-08-16T19:59:25Z</dcterms:created>
  <dcterms:modified xsi:type="dcterms:W3CDTF">2010-12-02T20:43:25Z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